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<sst xmlns="http://schemas.openxmlformats.org/spreadsheetml/2006/main" count="54" uniqueCount="51">
  <si>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příklad 3</t>
  </si>
  <si>
    <t>průměr=</t>
  </si>
  <si>
    <t>medián=</t>
  </si>
  <si>
    <t>s_x=</t>
  </si>
  <si>
    <t>příklad 4</t>
  </si>
  <si>
    <t>hoši</t>
  </si>
  <si>
    <t>dívky</t>
  </si>
  <si>
    <t>p=</t>
  </si>
  <si>
    <t>pF=</t>
  </si>
  <si>
    <t>s2=</t>
  </si>
  <si>
    <t>příklad 5</t>
  </si>
  <si>
    <t>F=</t>
  </si>
  <si>
    <t>d.f. pro 0:</t>
  </si>
  <si>
    <t>d.f. pro -3</t>
  </si>
  <si>
    <t>pst:</t>
  </si>
  <si>
    <t>příklad 6</t>
  </si>
  <si>
    <t>váha</t>
  </si>
  <si>
    <t>výška</t>
  </si>
  <si>
    <t>b0</t>
  </si>
  <si>
    <t>b1</t>
  </si>
  <si>
    <t>R2</t>
  </si>
  <si>
    <t>VÝSLEDEK</t>
  </si>
  <si>
    <t>Regresní statistika</t>
  </si>
  <si>
    <t>Násobné R</t>
  </si>
  <si>
    <t>Hodnota spolehlivosti R</t>
  </si>
  <si>
    <t>Nastavená hodnota spolehlivosti R</t>
  </si>
  <si>
    <t>Chyba stř. hodnoty</t>
  </si>
  <si>
    <t>Pozorování</t>
  </si>
  <si>
    <t>ANOVA</t>
  </si>
  <si>
    <t>Regrese</t>
  </si>
  <si>
    <t>Rezidua</t>
  </si>
  <si>
    <t>Celkem</t>
  </si>
  <si>
    <t>Hranice</t>
  </si>
  <si>
    <t>Rozdíl</t>
  </si>
  <si>
    <t>SS</t>
  </si>
  <si>
    <t>MS</t>
  </si>
  <si>
    <t>F</t>
  </si>
  <si>
    <t>Významnost F</t>
  </si>
  <si>
    <t>Koeficienty</t>
  </si>
  <si>
    <t>t stat</t>
  </si>
  <si>
    <t>Hodnota P</t>
  </si>
  <si>
    <t>Dolní 95%</t>
  </si>
  <si>
    <t>Horní 95%</t>
  </si>
  <si>
    <t>Dolní 95,0%</t>
  </si>
  <si>
    <t>Horní 95,0%</t>
  </si>
  <si>
    <t>příklad 7</t>
  </si>
  <si>
    <t>data</t>
  </si>
  <si>
    <t>očekávané četnosti</t>
  </si>
  <si>
    <t>příspěvky</t>
  </si>
  <si>
    <t>chí2</t>
  </si>
  <si>
    <t>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</si>
</sst>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12" sqref="A12"/>
    </sheetView>
  </sheetViews>
  <sheetFormatPr defaultColWidth="9.140625" defaultRowHeight="12.75"/>
  <cols>
    <col min="2" max="2" width="12.421875" style="0" bestFit="1" customWidth="1"/>
  </cols>
  <sheetData>
    <row r="1" spans="1:11" ht="12.75">
      <c r="A1" s="1" t="s">
        <v>0</v>
      </c>
      <c r="D1" s="1" t="s">
        <v>10</v>
      </c>
      <c r="G1" s="1" t="s">
        <v>15</v>
      </c>
      <c r="K1" s="1" t="s">
        <v>45</v>
      </c>
    </row>
    <row r="2" spans="1:11" ht="12.75">
      <c r="A2">
        <v>1</v>
      </c>
      <c r="D2" t="s">
        <v>5</v>
      </c>
      <c r="E2" t="s">
        <v>6</v>
      </c>
      <c r="G2" t="s">
        <v>16</v>
      </c>
      <c r="H2" t="s">
        <v>17</v>
      </c>
      <c r="K2" t="s">
        <v>46</v>
      </c>
    </row>
    <row r="3" spans="1:13" ht="12.75">
      <c r="A3">
        <v>8</v>
      </c>
      <c r="D3">
        <v>7</v>
      </c>
      <c r="E3">
        <v>8</v>
      </c>
      <c r="G3">
        <v>86</v>
      </c>
      <c r="H3">
        <v>194</v>
      </c>
      <c r="K3" s="1">
        <v>26</v>
      </c>
      <c r="L3" s="1">
        <v>13</v>
      </c>
      <c r="M3">
        <f>SUM(K3:L3)</f>
        <v>39</v>
      </c>
    </row>
    <row r="4" spans="1:13" ht="12.75">
      <c r="A4">
        <v>2</v>
      </c>
      <c r="D4">
        <v>8</v>
      </c>
      <c r="E4">
        <v>9</v>
      </c>
      <c r="G4">
        <v>49</v>
      </c>
      <c r="H4">
        <v>171</v>
      </c>
      <c r="K4" s="1">
        <v>19</v>
      </c>
      <c r="L4" s="1">
        <v>30</v>
      </c>
      <c r="M4">
        <f>SUM(K4:L4)</f>
        <v>49</v>
      </c>
    </row>
    <row r="5" spans="1:13" ht="12.75">
      <c r="A5">
        <v>3</v>
      </c>
      <c r="D5">
        <v>8</v>
      </c>
      <c r="E5">
        <v>8</v>
      </c>
      <c r="G5">
        <v>78</v>
      </c>
      <c r="H5">
        <v>168</v>
      </c>
      <c r="K5">
        <f>SUM(K3:K4)</f>
        <v>45</v>
      </c>
      <c r="L5">
        <f>SUM(L3:L4)</f>
        <v>43</v>
      </c>
      <c r="M5">
        <f>SUM(K5:L5)</f>
        <v>88</v>
      </c>
    </row>
    <row r="6" spans="1:11" ht="12.75">
      <c r="A6">
        <v>6</v>
      </c>
      <c r="D6">
        <v>8</v>
      </c>
      <c r="E6">
        <v>8</v>
      </c>
      <c r="G6">
        <v>80</v>
      </c>
      <c r="H6">
        <v>186</v>
      </c>
      <c r="K6" t="s">
        <v>47</v>
      </c>
    </row>
    <row r="7" spans="1:12" ht="12.75">
      <c r="A7" t="s">
        <v>1</v>
      </c>
      <c r="B7">
        <f>AVERAGE(A2:A6)</f>
        <v>4</v>
      </c>
      <c r="D7">
        <v>7</v>
      </c>
      <c r="E7">
        <v>8</v>
      </c>
      <c r="G7">
        <v>69</v>
      </c>
      <c r="H7">
        <v>172</v>
      </c>
      <c r="K7">
        <f>$M3*K$5/$M$5</f>
        <v>19.943181818181817</v>
      </c>
      <c r="L7">
        <f>$M3*L$5/$M$5</f>
        <v>19.056818181818183</v>
      </c>
    </row>
    <row r="8" spans="1:12" ht="12.75">
      <c r="A8" t="s">
        <v>2</v>
      </c>
      <c r="B8">
        <f>MEDIAN(A2:A6)</f>
        <v>3</v>
      </c>
      <c r="D8">
        <v>9</v>
      </c>
      <c r="E8">
        <v>9</v>
      </c>
      <c r="G8">
        <v>78</v>
      </c>
      <c r="H8">
        <v>182</v>
      </c>
      <c r="K8">
        <f>$M4*K$5/$M$5</f>
        <v>25.056818181818183</v>
      </c>
      <c r="L8">
        <f>$M4*L$5/$M$5</f>
        <v>23.943181818181817</v>
      </c>
    </row>
    <row r="9" spans="1:8" ht="12.75">
      <c r="A9" t="s">
        <v>3</v>
      </c>
      <c r="B9">
        <f>STDEVA(A2:A6)</f>
        <v>2.9154759474226504</v>
      </c>
      <c r="D9">
        <v>6</v>
      </c>
      <c r="E9">
        <v>9</v>
      </c>
      <c r="G9">
        <v>114</v>
      </c>
      <c r="H9">
        <v>187</v>
      </c>
    </row>
    <row r="10" spans="4:11" ht="12.75">
      <c r="D10">
        <v>7</v>
      </c>
      <c r="E10">
        <v>7</v>
      </c>
      <c r="G10">
        <v>87</v>
      </c>
      <c r="H10">
        <v>190</v>
      </c>
      <c r="K10" t="s">
        <v>48</v>
      </c>
    </row>
    <row r="11" spans="4:12" ht="12.75">
      <c r="D11">
        <v>8</v>
      </c>
      <c r="E11">
        <v>9</v>
      </c>
      <c r="G11">
        <v>93</v>
      </c>
      <c r="H11">
        <v>188</v>
      </c>
      <c r="K11">
        <f>(K3-K7)^2/K7</f>
        <v>1.8394781144781154</v>
      </c>
      <c r="L11">
        <f>(L3-L7)^2/L7</f>
        <v>1.9250352360817484</v>
      </c>
    </row>
    <row r="12" spans="1:12" ht="12.75">
      <c r="A12" s="1" t="s">
        <v>4</v>
      </c>
      <c r="D12">
        <v>7</v>
      </c>
      <c r="E12">
        <v>8</v>
      </c>
      <c r="G12">
        <v>92</v>
      </c>
      <c r="H12">
        <v>188</v>
      </c>
      <c r="K12">
        <f>(K4-K8)^2/K8</f>
        <v>1.464074417645847</v>
      </c>
      <c r="L12">
        <f>(L4-L8)^2/L8</f>
        <v>1.5321709021875143</v>
      </c>
    </row>
    <row r="13" spans="1:13" ht="12.75">
      <c r="A13" t="s">
        <v>12</v>
      </c>
      <c r="B13">
        <f>NORMDIST(0,2,1,1)</f>
        <v>0.02275013194817932</v>
      </c>
      <c r="C13" t="s">
        <v>1</v>
      </c>
      <c r="D13">
        <f>SUM(D3:D12)/10</f>
        <v>7.5</v>
      </c>
      <c r="E13">
        <f>SUM(E3:E12)/10</f>
        <v>8.3</v>
      </c>
      <c r="L13" t="s">
        <v>49</v>
      </c>
      <c r="M13">
        <f>SUM(K11:L12)</f>
        <v>6.7607586703932245</v>
      </c>
    </row>
    <row r="14" spans="1:13" ht="12.75">
      <c r="A14" t="s">
        <v>13</v>
      </c>
      <c r="B14">
        <f>NORMDIST(-3,2,1,1)</f>
        <v>2.866516540807612E-07</v>
      </c>
      <c r="C14" t="s">
        <v>9</v>
      </c>
      <c r="D14">
        <f>VAR(D3:D12)</f>
        <v>0.7222222222222222</v>
      </c>
      <c r="E14">
        <f>VAR(E3:E12)</f>
        <v>0.4555555555555581</v>
      </c>
      <c r="G14" t="s">
        <v>18</v>
      </c>
      <c r="H14">
        <f>INTERCEPT(G3:G12,H3:H12)</f>
        <v>-144.00898692810458</v>
      </c>
      <c r="L14" t="s">
        <v>50</v>
      </c>
      <c r="M14">
        <f>CHIDIST(M13,1)</f>
        <v>0.009318413952412397</v>
      </c>
    </row>
    <row r="15" spans="1:8" ht="12.75">
      <c r="A15" t="s">
        <v>14</v>
      </c>
      <c r="B15">
        <f>B13-B14</f>
        <v>0.02274984529652524</v>
      </c>
      <c r="C15" t="s">
        <v>7</v>
      </c>
      <c r="D15">
        <f>TTEST(D3:D12,E3:E12,2,2)</f>
        <v>0.031573101573400444</v>
      </c>
      <c r="G15" t="s">
        <v>19</v>
      </c>
      <c r="H15">
        <f>SLOPE(G3:G12,H3:H12)</f>
        <v>1.2410130718954249</v>
      </c>
    </row>
    <row r="16" spans="3:8" ht="12.75">
      <c r="C16" t="s">
        <v>11</v>
      </c>
      <c r="D16">
        <f>D14/E14</f>
        <v>1.5853658536585278</v>
      </c>
      <c r="G16" t="s">
        <v>20</v>
      </c>
      <c r="H16">
        <f>RSQ(G3:G12,H3:H12)</f>
        <v>0.4390076516556012</v>
      </c>
    </row>
    <row r="17" spans="3:8" ht="12.75">
      <c r="C17" t="s">
        <v>8</v>
      </c>
      <c r="D17">
        <f>FDIST(D16,9,9)*2</f>
        <v>0.5031953352817637</v>
      </c>
      <c r="H17">
        <f>LINEST(G3:G12,H3:H12,1,0)</f>
        <v>1.2410130718954246</v>
      </c>
    </row>
    <row r="21" ht="12.75">
      <c r="G21" t="s">
        <v>21</v>
      </c>
    </row>
    <row r="22" ht="13.5" thickBot="1"/>
    <row r="23" spans="7:8" ht="12.75">
      <c r="G23" s="5" t="s">
        <v>22</v>
      </c>
      <c r="H23" s="5"/>
    </row>
    <row r="24" spans="7:8" ht="12.75">
      <c r="G24" s="2" t="s">
        <v>23</v>
      </c>
      <c r="H24" s="2">
        <v>0.662576525131702</v>
      </c>
    </row>
    <row r="25" spans="7:8" ht="12.75">
      <c r="G25" s="2" t="s">
        <v>24</v>
      </c>
      <c r="H25" s="2">
        <v>0.43900765165560085</v>
      </c>
    </row>
    <row r="26" spans="7:8" ht="12.75">
      <c r="G26" s="2" t="s">
        <v>25</v>
      </c>
      <c r="H26" s="2">
        <v>0.36888360811255094</v>
      </c>
    </row>
    <row r="27" spans="7:8" ht="12.75">
      <c r="G27" s="2" t="s">
        <v>26</v>
      </c>
      <c r="H27" s="2">
        <v>13.441264292629386</v>
      </c>
    </row>
    <row r="28" spans="7:8" ht="13.5" thickBot="1">
      <c r="G28" s="3" t="s">
        <v>27</v>
      </c>
      <c r="H28" s="3">
        <v>10</v>
      </c>
    </row>
    <row r="30" ht="13.5" thickBot="1">
      <c r="G30" t="s">
        <v>28</v>
      </c>
    </row>
    <row r="31" spans="7:12" ht="12.75">
      <c r="G31" s="4"/>
      <c r="H31" s="4" t="s">
        <v>33</v>
      </c>
      <c r="I31" s="4" t="s">
        <v>34</v>
      </c>
      <c r="J31" s="4" t="s">
        <v>35</v>
      </c>
      <c r="K31" s="4" t="s">
        <v>36</v>
      </c>
      <c r="L31" s="4" t="s">
        <v>37</v>
      </c>
    </row>
    <row r="32" spans="7:12" ht="12.75">
      <c r="G32" s="2" t="s">
        <v>29</v>
      </c>
      <c r="H32" s="2">
        <v>1</v>
      </c>
      <c r="I32" s="2">
        <v>1131.05931372549</v>
      </c>
      <c r="J32" s="2">
        <v>1131.05931372549</v>
      </c>
      <c r="K32" s="2">
        <v>6.260444057052833</v>
      </c>
      <c r="L32" s="2">
        <v>0.0368220481607548</v>
      </c>
    </row>
    <row r="33" spans="7:12" ht="12.75">
      <c r="G33" s="2" t="s">
        <v>30</v>
      </c>
      <c r="H33" s="2">
        <v>8</v>
      </c>
      <c r="I33" s="2">
        <v>1445.34068627451</v>
      </c>
      <c r="J33" s="2">
        <v>180.66758578431376</v>
      </c>
      <c r="K33" s="2"/>
      <c r="L33" s="2"/>
    </row>
    <row r="34" spans="7:12" ht="13.5" thickBot="1">
      <c r="G34" s="3" t="s">
        <v>31</v>
      </c>
      <c r="H34" s="3">
        <v>9</v>
      </c>
      <c r="I34" s="3">
        <v>2576.4</v>
      </c>
      <c r="J34" s="3"/>
      <c r="K34" s="3"/>
      <c r="L34" s="3"/>
    </row>
    <row r="35" ht="13.5" thickBot="1"/>
    <row r="36" spans="7:15" ht="12.75">
      <c r="G36" s="4"/>
      <c r="H36" s="4" t="s">
        <v>38</v>
      </c>
      <c r="I36" s="4" t="s">
        <v>26</v>
      </c>
      <c r="J36" s="4" t="s">
        <v>39</v>
      </c>
      <c r="K36" s="4" t="s">
        <v>40</v>
      </c>
      <c r="L36" s="4" t="s">
        <v>41</v>
      </c>
      <c r="M36" s="4" t="s">
        <v>42</v>
      </c>
      <c r="N36" s="4" t="s">
        <v>43</v>
      </c>
      <c r="O36" s="4" t="s">
        <v>44</v>
      </c>
    </row>
    <row r="37" spans="7:15" ht="12.75">
      <c r="G37" s="2" t="s">
        <v>32</v>
      </c>
      <c r="H37" s="2">
        <v>-144.00898692810455</v>
      </c>
      <c r="I37" s="2">
        <v>90.66764119710807</v>
      </c>
      <c r="J37" s="2">
        <v>-1.588317342623201</v>
      </c>
      <c r="K37" s="2">
        <v>0.1508771913150259</v>
      </c>
      <c r="L37" s="2">
        <v>-353.08894228511707</v>
      </c>
      <c r="M37" s="2">
        <v>65.07096842890797</v>
      </c>
      <c r="N37" s="2">
        <v>-353.08894228511707</v>
      </c>
      <c r="O37" s="2">
        <v>65.07096842890797</v>
      </c>
    </row>
    <row r="38" spans="7:15" ht="13.5" thickBot="1">
      <c r="G38" s="3" t="s">
        <v>17</v>
      </c>
      <c r="H38" s="3">
        <v>1.2410130718954246</v>
      </c>
      <c r="I38" s="3">
        <v>0.49599098908463096</v>
      </c>
      <c r="J38" s="3">
        <v>2.5020879395122853</v>
      </c>
      <c r="K38" s="3">
        <v>0.0368220481607548</v>
      </c>
      <c r="L38" s="3">
        <v>0.09725580098714826</v>
      </c>
      <c r="M38" s="3">
        <v>2.384770342803701</v>
      </c>
      <c r="N38" s="3">
        <v>0.09725580098714826</v>
      </c>
      <c r="O38" s="3">
        <v>2.384770342803701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Zvára</dc:creator>
  <cp:keywords/>
  <dc:description/>
  <cp:lastModifiedBy>Karel Zvára</cp:lastModifiedBy>
  <dcterms:created xsi:type="dcterms:W3CDTF">2008-01-07T07:33:29Z</dcterms:created>
  <dcterms:modified xsi:type="dcterms:W3CDTF">2008-01-07T08:20:37Z</dcterms:modified>
  <cp:category/>
  <cp:version/>
  <cp:contentType/>
  <cp:contentStatus/>
</cp:coreProperties>
</file>